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643EB84-9519-4344-BB56-3E1587B4660C}" xr6:coauthVersionLast="36" xr6:coauthVersionMax="36" xr10:uidLastSave="{00000000-0000-0000-0000-000000000000}"/>
  <bookViews>
    <workbookView xWindow="0" yWindow="0" windowWidth="20490" windowHeight="8130" activeTab="1" xr2:uid="{7FED24DF-EBD3-4724-B1E8-A60C6F736937}"/>
  </bookViews>
  <sheets>
    <sheet name="Preço de Venda" sheetId="1" r:id="rId1"/>
    <sheet name="Exempl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F17" i="2"/>
  <c r="D19" i="2"/>
  <c r="F14" i="2"/>
  <c r="D17" i="2"/>
  <c r="E3" i="2"/>
  <c r="G3" i="2"/>
  <c r="F3" i="2"/>
  <c r="F12" i="2"/>
  <c r="I3" i="2" l="1"/>
  <c r="J3" i="2" s="1"/>
  <c r="K3" i="2" s="1"/>
  <c r="L3" i="2" s="1"/>
  <c r="G9" i="2" s="1"/>
  <c r="E19" i="2" s="1"/>
  <c r="E9" i="2" l="1"/>
  <c r="E17" i="2" s="1"/>
  <c r="F10" i="1"/>
  <c r="E10" i="1"/>
  <c r="J8" i="1"/>
  <c r="I8" i="1"/>
  <c r="J3" i="1"/>
  <c r="I3" i="1"/>
  <c r="F5" i="1" s="1"/>
  <c r="G5" i="1" s="1"/>
  <c r="H5" i="1" s="1"/>
  <c r="I5" i="1" s="1"/>
</calcChain>
</file>

<file path=xl/sharedStrings.xml><?xml version="1.0" encoding="utf-8"?>
<sst xmlns="http://schemas.openxmlformats.org/spreadsheetml/2006/main" count="51" uniqueCount="37">
  <si>
    <t>Margem</t>
  </si>
  <si>
    <t>Total</t>
  </si>
  <si>
    <t>Conta</t>
  </si>
  <si>
    <t>Markup</t>
  </si>
  <si>
    <t>Preço de Venda</t>
  </si>
  <si>
    <t>Faturamento</t>
  </si>
  <si>
    <t>Custos</t>
  </si>
  <si>
    <t>Despesas F</t>
  </si>
  <si>
    <t>Despesas V</t>
  </si>
  <si>
    <t>Despesas F/Total</t>
  </si>
  <si>
    <t>Despesas V/Total</t>
  </si>
  <si>
    <t>Despesas F/Faturamento</t>
  </si>
  <si>
    <t>Despesas V/Faturamento</t>
  </si>
  <si>
    <t>Empresa A (Markup Divisor)</t>
  </si>
  <si>
    <t>Empresa B (Margem de Lucro)</t>
  </si>
  <si>
    <t>Custo</t>
  </si>
  <si>
    <t>Margem de Lucro</t>
  </si>
  <si>
    <t xml:space="preserve">Lucro </t>
  </si>
  <si>
    <t>Despesa Fixa</t>
  </si>
  <si>
    <t>Despesa  Variável</t>
  </si>
  <si>
    <t>Soma</t>
  </si>
  <si>
    <t xml:space="preserve"> </t>
  </si>
  <si>
    <t>Despesas Variáveis</t>
  </si>
  <si>
    <t>Despesas Fixas</t>
  </si>
  <si>
    <t>Equipamentos</t>
  </si>
  <si>
    <t>Luz</t>
  </si>
  <si>
    <t>Água</t>
  </si>
  <si>
    <t>Impostos</t>
  </si>
  <si>
    <t>Manutenções</t>
  </si>
  <si>
    <t>Empresa Cloud</t>
  </si>
  <si>
    <t>Peça 1</t>
  </si>
  <si>
    <t>Peça 2</t>
  </si>
  <si>
    <t>Estoques (Qtd * Unitário = Total)</t>
  </si>
  <si>
    <t>Vendas (Unitário e Valor)</t>
  </si>
  <si>
    <t>Comissões</t>
  </si>
  <si>
    <t>Resultado</t>
  </si>
  <si>
    <t>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</si>
</sst>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color rgb="FF43434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-0.249977111117893"/>
        <bgColor rgb="FF245831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FF00"/>
        <bgColor rgb="FFFFFFFF"/>
      </patternFill>
    </fill>
  </fills>
  <borders count="3">
    <border>
      <left/>
      <right/>
      <top/>
      <bottom/>
      <diagonal/>
    </border>
    <border>
      <left/>
      <right/>
      <top style="thick">
        <color rgb="FFEFEFEF"/>
      </top>
      <bottom style="thick">
        <color rgb="FFEFEFEF"/>
      </bottom>
      <diagonal/>
    </border>
    <border>
      <left/>
      <right/>
      <top style="thick">
        <color rgb="FFEFEFEF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44" fontId="3" fillId="2" borderId="1" xfId="1" applyFont="1" applyFill="1" applyBorder="1" applyAlignment="1">
      <alignment horizontal="center" vertical="center"/>
    </xf>
    <xf numFmtId="9" fontId="3" fillId="2" borderId="1" xfId="1" applyNumberFormat="1" applyFont="1" applyFill="1" applyBorder="1" applyAlignment="1">
      <alignment horizontal="center" vertical="center"/>
    </xf>
    <xf numFmtId="9" fontId="3" fillId="2" borderId="1" xfId="2" applyFont="1" applyFill="1" applyBorder="1" applyAlignment="1">
      <alignment horizontal="center" vertical="center"/>
    </xf>
    <xf numFmtId="4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0" fontId="3" fillId="2" borderId="1" xfId="2" applyNumberFormat="1" applyFont="1" applyFill="1" applyBorder="1" applyAlignment="1">
      <alignment horizontal="center" vertical="center"/>
    </xf>
    <xf numFmtId="0" fontId="3" fillId="4" borderId="1" xfId="1" applyNumberFormat="1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 vertical="center"/>
    </xf>
    <xf numFmtId="0" fontId="3" fillId="5" borderId="1" xfId="1" applyNumberFormat="1" applyFont="1" applyFill="1" applyBorder="1" applyAlignment="1">
      <alignment horizontal="center" vertical="center"/>
    </xf>
    <xf numFmtId="44" fontId="3" fillId="5" borderId="1" xfId="1" applyFont="1" applyFill="1" applyBorder="1" applyAlignment="1">
      <alignment horizontal="center" vertical="center"/>
    </xf>
    <xf numFmtId="44" fontId="3" fillId="6" borderId="1" xfId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E1BE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219075</xdr:rowOff>
    </xdr:from>
    <xdr:to>
      <xdr:col>2</xdr:col>
      <xdr:colOff>533400</xdr:colOff>
      <xdr:row>3</xdr:row>
      <xdr:rowOff>309469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25449B9-B9FF-4AB9-B0E2-D2D6CFF52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419100"/>
          <a:ext cx="1019175" cy="1004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400050</xdr:rowOff>
    </xdr:from>
    <xdr:to>
      <xdr:col>1</xdr:col>
      <xdr:colOff>476250</xdr:colOff>
      <xdr:row>4</xdr:row>
      <xdr:rowOff>271369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57423B2-D921-4F77-ACBB-EF11EF662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600075"/>
          <a:ext cx="1019175" cy="1004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80F11-8DCF-4BAE-BCC7-4A9E93B5609D}">
  <dimension ref="D1:J11"/>
  <sheetViews>
    <sheetView showGridLines="0" workbookViewId="0">
      <selection activeCell="K12" sqref="K12"/>
    </sheetView>
  </sheetViews>
  <sheetFormatPr defaultRowHeight="15" x14ac:dyDescent="0.25"/>
  <cols>
    <col min="1" max="1" width="0.42578125" customWidth="1"/>
    <col min="4" max="4" width="14.140625" customWidth="1"/>
    <col min="5" max="5" width="19.85546875" customWidth="1"/>
    <col min="6" max="6" width="17.28515625" customWidth="1"/>
    <col min="7" max="7" width="15.140625" customWidth="1"/>
    <col min="8" max="8" width="13.140625" customWidth="1"/>
    <col min="9" max="9" width="22" customWidth="1"/>
    <col min="10" max="10" width="16.42578125" customWidth="1"/>
    <col min="11" max="11" width="17.28515625" bestFit="1" customWidth="1"/>
    <col min="12" max="12" width="8.5703125" bestFit="1" customWidth="1"/>
    <col min="13" max="13" width="17.28515625" bestFit="1" customWidth="1"/>
    <col min="15" max="15" width="17.28515625" bestFit="1" customWidth="1"/>
  </cols>
  <sheetData>
    <row r="1" spans="4:10" ht="15.75" thickBot="1" x14ac:dyDescent="0.3"/>
    <row r="2" spans="4:10" ht="47.25" customHeight="1" thickTop="1" thickBot="1" x14ac:dyDescent="0.3">
      <c r="D2" s="6" t="s">
        <v>13</v>
      </c>
      <c r="E2" s="5" t="s">
        <v>5</v>
      </c>
      <c r="F2" s="5" t="s">
        <v>6</v>
      </c>
      <c r="G2" s="5" t="s">
        <v>9</v>
      </c>
      <c r="H2" s="5" t="s">
        <v>10</v>
      </c>
      <c r="I2" s="5" t="s">
        <v>11</v>
      </c>
      <c r="J2" s="5" t="s">
        <v>12</v>
      </c>
    </row>
    <row r="3" spans="4:10" ht="24.75" customHeight="1" thickTop="1" thickBot="1" x14ac:dyDescent="0.3">
      <c r="D3" s="7"/>
      <c r="E3" s="1">
        <v>15000</v>
      </c>
      <c r="F3" s="1">
        <v>450</v>
      </c>
      <c r="G3" s="1">
        <v>1500</v>
      </c>
      <c r="H3" s="1">
        <v>950</v>
      </c>
      <c r="I3" s="3">
        <f>G3/E3</f>
        <v>0.1</v>
      </c>
      <c r="J3" s="3">
        <f>H3/E3</f>
        <v>6.3333333333333339E-2</v>
      </c>
    </row>
    <row r="4" spans="4:10" ht="25.5" customHeight="1" thickTop="1" thickBot="1" x14ac:dyDescent="0.3">
      <c r="D4" s="7"/>
      <c r="E4" s="5" t="s">
        <v>16</v>
      </c>
      <c r="F4" s="5" t="s">
        <v>1</v>
      </c>
      <c r="G4" s="5" t="s">
        <v>2</v>
      </c>
      <c r="H4" s="5" t="s">
        <v>3</v>
      </c>
      <c r="I4" s="5" t="s">
        <v>4</v>
      </c>
    </row>
    <row r="5" spans="4:10" ht="25.5" customHeight="1" thickTop="1" thickBot="1" x14ac:dyDescent="0.3">
      <c r="D5" s="7"/>
      <c r="E5" s="2">
        <v>0.15</v>
      </c>
      <c r="F5" s="2">
        <f>SUM(I3:J3,E5)</f>
        <v>0.31333333333333335</v>
      </c>
      <c r="G5" s="1">
        <f>1/1-F5</f>
        <v>0.68666666666666665</v>
      </c>
      <c r="H5" s="1">
        <f>1/G5</f>
        <v>1.4563106796116505</v>
      </c>
      <c r="I5" s="1">
        <f>H5*F3</f>
        <v>655.33980582524271</v>
      </c>
    </row>
    <row r="6" spans="4:10" ht="16.5" thickTop="1" thickBot="1" x14ac:dyDescent="0.3"/>
    <row r="7" spans="4:10" ht="46.5" customHeight="1" thickTop="1" thickBot="1" x14ac:dyDescent="0.3">
      <c r="D7" s="6" t="s">
        <v>14</v>
      </c>
      <c r="E7" s="5" t="s">
        <v>15</v>
      </c>
      <c r="F7" s="5" t="s">
        <v>18</v>
      </c>
      <c r="G7" s="5" t="s">
        <v>19</v>
      </c>
      <c r="H7" s="5" t="s">
        <v>16</v>
      </c>
      <c r="I7" s="5" t="s">
        <v>20</v>
      </c>
      <c r="J7" s="5" t="s">
        <v>1</v>
      </c>
    </row>
    <row r="8" spans="4:10" ht="16.5" thickTop="1" thickBot="1" x14ac:dyDescent="0.3">
      <c r="D8" s="7"/>
      <c r="E8" s="1">
        <v>450</v>
      </c>
      <c r="F8" s="2">
        <v>0.1</v>
      </c>
      <c r="G8" s="2">
        <v>0.06</v>
      </c>
      <c r="H8" s="2">
        <v>0.15</v>
      </c>
      <c r="I8" s="2">
        <f>SUM(F8:H8)</f>
        <v>0.31</v>
      </c>
      <c r="J8" s="1">
        <f>1-I8</f>
        <v>0.69</v>
      </c>
    </row>
    <row r="9" spans="4:10" ht="27" customHeight="1" thickTop="1" thickBot="1" x14ac:dyDescent="0.3">
      <c r="D9" s="7"/>
      <c r="E9" s="5" t="s">
        <v>4</v>
      </c>
      <c r="F9" s="5" t="s">
        <v>17</v>
      </c>
    </row>
    <row r="10" spans="4:10" ht="16.5" thickTop="1" thickBot="1" x14ac:dyDescent="0.3">
      <c r="D10" s="7"/>
      <c r="E10" s="1">
        <f>E8/J8</f>
        <v>652.17391304347836</v>
      </c>
      <c r="F10" s="1">
        <f>E10*H8</f>
        <v>97.826086956521749</v>
      </c>
      <c r="G10" s="4"/>
      <c r="I10" t="s">
        <v>21</v>
      </c>
    </row>
    <row r="11" spans="4:10" ht="15.75" thickTop="1" x14ac:dyDescent="0.25"/>
  </sheetData>
  <mergeCells count="2">
    <mergeCell ref="D2:D5"/>
    <mergeCell ref="D7:D10"/>
  </mergeCell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I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08A2-54A9-40B8-8043-F57226947FA8}">
  <dimension ref="C1:L20"/>
  <sheetViews>
    <sheetView showGridLines="0" tabSelected="1" zoomScale="90" zoomScaleNormal="90" workbookViewId="0">
      <selection activeCell="D24" sqref="D24"/>
    </sheetView>
  </sheetViews>
  <sheetFormatPr defaultRowHeight="15" x14ac:dyDescent="0.25"/>
  <cols>
    <col min="3" max="3" width="18.28515625" customWidth="1"/>
    <col min="4" max="4" width="22.42578125" customWidth="1"/>
    <col min="5" max="6" width="15.42578125" customWidth="1"/>
    <col min="7" max="7" width="21.140625" bestFit="1" customWidth="1"/>
    <col min="8" max="8" width="15.42578125" customWidth="1"/>
    <col min="9" max="9" width="14.85546875" bestFit="1" customWidth="1"/>
    <col min="11" max="11" width="20.140625" customWidth="1"/>
    <col min="12" max="12" width="14" customWidth="1"/>
  </cols>
  <sheetData>
    <row r="1" spans="3:12" ht="6.75" customHeight="1" thickBot="1" x14ac:dyDescent="0.3"/>
    <row r="2" spans="3:12" ht="33" customHeight="1" thickTop="1" thickBot="1" x14ac:dyDescent="0.3">
      <c r="C2" s="6" t="s">
        <v>29</v>
      </c>
      <c r="D2" s="5" t="s">
        <v>5</v>
      </c>
      <c r="E2" s="5" t="s">
        <v>15</v>
      </c>
      <c r="F2" s="5" t="s">
        <v>7</v>
      </c>
      <c r="G2" s="5" t="s">
        <v>8</v>
      </c>
      <c r="H2" s="5" t="s">
        <v>0</v>
      </c>
      <c r="I2" s="5" t="s">
        <v>1</v>
      </c>
      <c r="J2" s="5" t="s">
        <v>2</v>
      </c>
      <c r="K2" s="5" t="s">
        <v>3</v>
      </c>
      <c r="L2" s="5" t="s">
        <v>4</v>
      </c>
    </row>
    <row r="3" spans="3:12" ht="30" customHeight="1" thickTop="1" thickBot="1" x14ac:dyDescent="0.3">
      <c r="C3" s="7"/>
      <c r="D3" s="1">
        <v>7000</v>
      </c>
      <c r="E3" s="1">
        <f>SUM(E12,E14)</f>
        <v>5</v>
      </c>
      <c r="F3" s="3">
        <f>SUM(E6:F6)/D3</f>
        <v>0.1357142857142857</v>
      </c>
      <c r="G3" s="2">
        <f>SUM(G6:H6:I6)</f>
        <v>0.13500000000000001</v>
      </c>
      <c r="H3" s="3">
        <v>0.15</v>
      </c>
      <c r="I3" s="2">
        <f>SUM(F3:H3)</f>
        <v>0.42071428571428571</v>
      </c>
      <c r="J3" s="1">
        <f>1/1-I3</f>
        <v>0.57928571428571429</v>
      </c>
      <c r="K3" s="1">
        <f>1/J3</f>
        <v>1.7262638717632552</v>
      </c>
      <c r="L3" s="1">
        <f>K3*E3</f>
        <v>8.6313193588162758</v>
      </c>
    </row>
    <row r="4" spans="3:12" ht="26.25" customHeight="1" thickTop="1" thickBot="1" x14ac:dyDescent="0.3">
      <c r="C4" s="7"/>
      <c r="D4" s="8" t="s">
        <v>23</v>
      </c>
      <c r="E4" s="8"/>
      <c r="F4" s="8"/>
      <c r="G4" s="8" t="s">
        <v>22</v>
      </c>
      <c r="H4" s="8"/>
      <c r="I4" s="8"/>
      <c r="J4" s="8"/>
    </row>
    <row r="5" spans="3:12" ht="24" customHeight="1" thickTop="1" thickBot="1" x14ac:dyDescent="0.3">
      <c r="C5" s="7"/>
      <c r="D5" s="9" t="s">
        <v>24</v>
      </c>
      <c r="E5" s="9" t="s">
        <v>25</v>
      </c>
      <c r="F5" s="9" t="s">
        <v>26</v>
      </c>
      <c r="G5" s="9" t="s">
        <v>27</v>
      </c>
      <c r="H5" s="9" t="s">
        <v>34</v>
      </c>
      <c r="I5" s="9" t="s">
        <v>28</v>
      </c>
      <c r="J5" s="9"/>
    </row>
    <row r="6" spans="3:12" ht="28.5" customHeight="1" thickTop="1" thickBot="1" x14ac:dyDescent="0.3">
      <c r="C6" s="7"/>
      <c r="D6" s="1">
        <v>150</v>
      </c>
      <c r="E6" s="1">
        <v>500</v>
      </c>
      <c r="F6" s="1">
        <v>450</v>
      </c>
      <c r="G6" s="12">
        <v>0.05</v>
      </c>
      <c r="H6" s="12">
        <v>3.5000000000000003E-2</v>
      </c>
      <c r="I6" s="11">
        <v>0.05</v>
      </c>
      <c r="J6" s="2"/>
    </row>
    <row r="7" spans="3:12" ht="6.75" customHeight="1" thickTop="1" thickBot="1" x14ac:dyDescent="0.3"/>
    <row r="8" spans="3:12" ht="24.75" customHeight="1" thickTop="1" thickBot="1" x14ac:dyDescent="0.3">
      <c r="C8" s="6" t="s">
        <v>33</v>
      </c>
      <c r="D8" s="10" t="s">
        <v>30</v>
      </c>
      <c r="E8" s="10"/>
      <c r="F8" s="8" t="s">
        <v>31</v>
      </c>
      <c r="G8" s="8"/>
    </row>
    <row r="9" spans="3:12" ht="27.75" customHeight="1" thickTop="1" thickBot="1" x14ac:dyDescent="0.3">
      <c r="C9" s="7"/>
      <c r="D9" s="13">
        <v>20</v>
      </c>
      <c r="E9" s="14">
        <f>L3</f>
        <v>8.6313193588162758</v>
      </c>
      <c r="F9" s="15">
        <v>10</v>
      </c>
      <c r="G9" s="16">
        <f>L3</f>
        <v>8.6313193588162758</v>
      </c>
    </row>
    <row r="10" spans="3:12" ht="8.25" customHeight="1" thickTop="1" thickBot="1" x14ac:dyDescent="0.3"/>
    <row r="11" spans="3:12" ht="25.5" customHeight="1" thickTop="1" thickBot="1" x14ac:dyDescent="0.3">
      <c r="C11" s="6" t="s">
        <v>32</v>
      </c>
      <c r="D11" s="8" t="s">
        <v>30</v>
      </c>
      <c r="E11" s="8"/>
      <c r="F11" s="8"/>
    </row>
    <row r="12" spans="3:12" ht="24" customHeight="1" thickTop="1" thickBot="1" x14ac:dyDescent="0.3">
      <c r="C12" s="7"/>
      <c r="D12" s="13">
        <v>50</v>
      </c>
      <c r="E12" s="14">
        <v>3.5</v>
      </c>
      <c r="F12" s="14">
        <f>D12*E12</f>
        <v>175</v>
      </c>
    </row>
    <row r="13" spans="3:12" ht="25.5" customHeight="1" thickTop="1" thickBot="1" x14ac:dyDescent="0.3">
      <c r="C13" s="7"/>
      <c r="D13" s="8" t="s">
        <v>31</v>
      </c>
      <c r="E13" s="8"/>
      <c r="F13" s="8"/>
    </row>
    <row r="14" spans="3:12" ht="16.5" thickTop="1" thickBot="1" x14ac:dyDescent="0.3">
      <c r="C14" s="7"/>
      <c r="D14" s="15">
        <v>20</v>
      </c>
      <c r="E14" s="16">
        <v>1.5</v>
      </c>
      <c r="F14" s="16">
        <f>D14*E14</f>
        <v>30</v>
      </c>
    </row>
    <row r="15" spans="3:12" ht="6.75" customHeight="1" thickTop="1" thickBot="1" x14ac:dyDescent="0.3"/>
    <row r="16" spans="3:12" ht="18.75" customHeight="1" thickTop="1" thickBot="1" x14ac:dyDescent="0.3">
      <c r="C16" s="6" t="s">
        <v>35</v>
      </c>
      <c r="D16" s="8" t="s">
        <v>30</v>
      </c>
      <c r="E16" s="8"/>
      <c r="F16" s="9" t="s">
        <v>36</v>
      </c>
    </row>
    <row r="17" spans="3:6" ht="16.5" thickTop="1" thickBot="1" x14ac:dyDescent="0.3">
      <c r="C17" s="7"/>
      <c r="D17" s="13">
        <f>D12-D9</f>
        <v>30</v>
      </c>
      <c r="E17" s="14">
        <f>D9*E9</f>
        <v>172.62638717632552</v>
      </c>
      <c r="F17" s="17">
        <f>E17-D6:I6</f>
        <v>-277.37361282367448</v>
      </c>
    </row>
    <row r="18" spans="3:6" ht="16.5" thickTop="1" thickBot="1" x14ac:dyDescent="0.3">
      <c r="C18" s="7"/>
      <c r="D18" s="8" t="s">
        <v>31</v>
      </c>
      <c r="E18" s="8"/>
      <c r="F18" s="9" t="s">
        <v>36</v>
      </c>
    </row>
    <row r="19" spans="3:6" ht="21.75" customHeight="1" thickTop="1" thickBot="1" x14ac:dyDescent="0.3">
      <c r="C19" s="7"/>
      <c r="D19" s="15">
        <f>D14-F9</f>
        <v>10</v>
      </c>
      <c r="E19" s="16">
        <f>F9*G9</f>
        <v>86.313193588162761</v>
      </c>
      <c r="F19" s="17">
        <f>E19-D6:I6</f>
        <v>-363.68680641183721</v>
      </c>
    </row>
    <row r="20" spans="3:6" ht="15.75" thickTop="1" x14ac:dyDescent="0.25"/>
  </sheetData>
  <mergeCells count="12">
    <mergeCell ref="D16:E16"/>
    <mergeCell ref="F8:G8"/>
    <mergeCell ref="G4:J4"/>
    <mergeCell ref="C16:C19"/>
    <mergeCell ref="D18:E18"/>
    <mergeCell ref="C8:C9"/>
    <mergeCell ref="D11:F11"/>
    <mergeCell ref="D13:F13"/>
    <mergeCell ref="C11:C14"/>
    <mergeCell ref="D8:E8"/>
    <mergeCell ref="D4:F4"/>
    <mergeCell ref="C2:C6"/>
  </mergeCells>
  <pageMargins left="0.511811024" right="0.511811024" top="0.78740157499999996" bottom="0.78740157499999996" header="0.31496062000000002" footer="0.31496062000000002"/>
  <ignoredErrors>
    <ignoredError sqref="F3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Preço de Venda</vt:lpstr>
      <vt:lpstr>Exemplo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2026-06-12T15:18:08Z</dcterms:created>
  <dcterms:modified xsi:type="dcterms:W3CDTF">2026-06-12T23:56:21Z</dcterms:modified>
</cp:coreProperties>
</file>